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" activeTab="0"/>
  </bookViews>
  <sheets>
    <sheet name="Grafici" sheetId="1" r:id="rId1"/>
  </sheets>
  <definedNames>
    <definedName name="_xlnm.Print_Area" localSheetId="0">'Grafici'!$A$1:$R$38</definedName>
  </definedNames>
  <calcPr fullCalcOnLoad="1"/>
</workbook>
</file>

<file path=xl/sharedStrings.xml><?xml version="1.0" encoding="utf-8"?>
<sst xmlns="http://schemas.openxmlformats.org/spreadsheetml/2006/main" count="60" uniqueCount="59">
  <si>
    <t>ENTE</t>
  </si>
  <si>
    <t>CER</t>
  </si>
  <si>
    <t>Tipologie rifiuti</t>
  </si>
  <si>
    <t>CONFERIMENTI ANNO 2017 - PRIMO SEMESTRE</t>
  </si>
  <si>
    <t>CONFERIMENTI ANNO 2017 - SECONDO SEMESTRE</t>
  </si>
  <si>
    <t>TOTALI in Kg.</t>
  </si>
  <si>
    <t xml:space="preserve">Gennaio 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</si>
  <si>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</si>
  <si>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</si>
  <si>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</si>
  <si>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</si>
  <si>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</si>
  <si>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</si>
  <si>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</si>
  <si>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</si>
  <si>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</si>
  <si>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Tot I° Sem</t>
  </si>
  <si>
    <t>Tot 2° Sem</t>
  </si>
  <si>
    <t>Unitè des Communes valdôtaines
Mont -Rose</t>
  </si>
  <si>
    <t>R.S.U</t>
  </si>
  <si>
    <t>INGOMBRANTI</t>
  </si>
  <si>
    <t>MAT SPAZZ.</t>
  </si>
  <si>
    <t>PNEUMATICI</t>
  </si>
  <si>
    <t>ORGANICO</t>
  </si>
  <si>
    <t>COMPOSTABILI</t>
  </si>
  <si>
    <t>LEGNO</t>
  </si>
  <si>
    <t>VETRO</t>
  </si>
  <si>
    <t>CARTA</t>
  </si>
  <si>
    <t>CARTONE</t>
  </si>
  <si>
    <t>PLASTICA</t>
  </si>
  <si>
    <t>MULTIMATERIALE</t>
  </si>
  <si>
    <t>080318</t>
  </si>
  <si>
    <t>TONER</t>
  </si>
  <si>
    <t>FERRO DTRR da gestore</t>
  </si>
  <si>
    <t>200140/150104</t>
  </si>
  <si>
    <t>FERRO DTRR PRIVATI</t>
  </si>
  <si>
    <t>FERRO VALECO / DTRR</t>
  </si>
  <si>
    <t>METALLO REC. (BALLOTTI)</t>
  </si>
  <si>
    <t>PILE</t>
  </si>
  <si>
    <t>FARMACI</t>
  </si>
  <si>
    <t>RAEE R1 FRIGORIFERI</t>
  </si>
  <si>
    <t>RAEE R1 FRIGORIFERI VALECO</t>
  </si>
  <si>
    <t>RAEE R2 GRANDI BIANCHI</t>
  </si>
  <si>
    <t>RAEE R3 TV E MONITOR</t>
  </si>
  <si>
    <t>RAEE R2 R3 VALECO</t>
  </si>
  <si>
    <t>RAEE R4 APP. ELETTR.</t>
  </si>
  <si>
    <t>RAEE R4 APP. ELETTR. VALECO</t>
  </si>
  <si>
    <t>RAEE R5 NEON</t>
  </si>
  <si>
    <t>OLII VEGETALI</t>
  </si>
  <si>
    <t>OLII MINERALI</t>
  </si>
  <si>
    <t>VERNICI / SOLVENTI / ECC</t>
  </si>
  <si>
    <t>BATTERIE</t>
  </si>
  <si>
    <t>TOTALE RIFIUTI CONFERITI</t>
  </si>
  <si>
    <t>TOTALE RACCOLTE DIFFERENZIATE</t>
  </si>
  <si>
    <t>% RIFIUTI RIUTILIZZABILI</t>
  </si>
  <si>
    <t>Novembre</t>
  </si>
  <si>
    <t>Dicembre</t>
  </si>
  <si>
    <t>Totale 2017</t>
  </si>
  <si>
    <t>Compostaggio domestico dati 2017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</si>
</sst>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#,##0.000;[Red]\-#,##0.000"/>
    <numFmt numFmtId="166" formatCode="#,##0.000"/>
    <numFmt numFmtId="167" formatCode="#,##0_ ;[Red]\-#,##0\ "/>
  </numFmts>
  <fonts count="47">
    <font>
      <sz val="10"/>
      <name val="MS Sans Serif"/>
      <family val="2"/>
    </font>
    <font>
      <sz val="10"/>
      <name val="Arial"/>
      <family val="0"/>
    </font>
    <font>
      <b/>
      <i/>
      <sz val="13.5"/>
      <color indexed="53"/>
      <name val="MS Sans Serif"/>
      <family val="2"/>
    </font>
    <font>
      <b/>
      <i/>
      <sz val="10"/>
      <color indexed="53"/>
      <name val="MS Sans Serif"/>
      <family val="2"/>
    </font>
    <font>
      <b/>
      <i/>
      <sz val="13.5"/>
      <color indexed="50"/>
      <name val="MS Sans Serif"/>
      <family val="2"/>
    </font>
    <font>
      <b/>
      <sz val="12"/>
      <color indexed="48"/>
      <name val="MS Sans Serif"/>
      <family val="2"/>
    </font>
    <font>
      <b/>
      <sz val="10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MS Sans Serif"/>
      <family val="2"/>
    </font>
    <font>
      <u val="single"/>
      <sz val="10"/>
      <color indexed="25"/>
      <name val="MS Sans Serif"/>
      <family val="2"/>
    </font>
    <font>
      <sz val="11"/>
      <color indexed="54"/>
      <name val="Calibri"/>
      <family val="2"/>
    </font>
    <font>
      <sz val="11"/>
      <color indexed="5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i/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Fill="1" applyBorder="1" applyAlignment="1" applyProtection="1">
      <alignment/>
      <protection locked="0"/>
    </xf>
    <xf numFmtId="3" fontId="1" fillId="0" borderId="22" xfId="0" applyNumberFormat="1" applyFont="1" applyFill="1" applyBorder="1" applyAlignment="1" applyProtection="1">
      <alignment/>
      <protection locked="0"/>
    </xf>
    <xf numFmtId="3" fontId="1" fillId="0" borderId="23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Fill="1" applyBorder="1" applyAlignment="1">
      <alignment/>
    </xf>
    <xf numFmtId="3" fontId="0" fillId="0" borderId="24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4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/>
      <protection locked="0"/>
    </xf>
    <xf numFmtId="3" fontId="0" fillId="0" borderId="27" xfId="0" applyNumberFormat="1" applyFont="1" applyFill="1" applyBorder="1" applyAlignment="1" applyProtection="1">
      <alignment/>
      <protection/>
    </xf>
    <xf numFmtId="3" fontId="0" fillId="0" borderId="28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29" xfId="0" applyNumberFormat="1" applyFont="1" applyFill="1" applyBorder="1" applyAlignment="1" applyProtection="1">
      <alignment/>
      <protection/>
    </xf>
    <xf numFmtId="3" fontId="1" fillId="0" borderId="31" xfId="0" applyNumberFormat="1" applyFont="1" applyFill="1" applyBorder="1" applyAlignment="1" applyProtection="1">
      <alignment/>
      <protection locked="0"/>
    </xf>
    <xf numFmtId="3" fontId="1" fillId="0" borderId="32" xfId="0" applyNumberFormat="1" applyFont="1" applyFill="1" applyBorder="1" applyAlignment="1" applyProtection="1">
      <alignment/>
      <protection locked="0"/>
    </xf>
    <xf numFmtId="0" fontId="7" fillId="0" borderId="33" xfId="0" applyFont="1" applyBorder="1" applyAlignment="1">
      <alignment/>
    </xf>
    <xf numFmtId="0" fontId="7" fillId="0" borderId="0" xfId="0" applyFont="1" applyAlignment="1">
      <alignment/>
    </xf>
    <xf numFmtId="0" fontId="6" fillId="0" borderId="31" xfId="0" applyFont="1" applyBorder="1" applyAlignment="1">
      <alignment/>
    </xf>
    <xf numFmtId="0" fontId="6" fillId="0" borderId="0" xfId="0" applyFont="1" applyAlignment="1">
      <alignment/>
    </xf>
    <xf numFmtId="3" fontId="0" fillId="0" borderId="23" xfId="0" applyNumberFormat="1" applyFont="1" applyFill="1" applyBorder="1" applyAlignment="1" applyProtection="1">
      <alignment/>
      <protection locked="0"/>
    </xf>
    <xf numFmtId="0" fontId="2" fillId="0" borderId="3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3" fontId="1" fillId="0" borderId="33" xfId="0" applyNumberFormat="1" applyFont="1" applyFill="1" applyBorder="1" applyAlignment="1" applyProtection="1">
      <alignment/>
      <protection locked="0"/>
    </xf>
    <xf numFmtId="3" fontId="1" fillId="0" borderId="36" xfId="0" applyNumberFormat="1" applyFont="1" applyFill="1" applyBorder="1" applyAlignment="1" applyProtection="1">
      <alignment/>
      <protection locked="0"/>
    </xf>
    <xf numFmtId="3" fontId="1" fillId="0" borderId="33" xfId="0" applyNumberFormat="1" applyFont="1" applyFill="1" applyBorder="1" applyAlignment="1">
      <alignment/>
    </xf>
    <xf numFmtId="0" fontId="27" fillId="0" borderId="37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 applyProtection="1">
      <alignment/>
      <protection locked="0"/>
    </xf>
    <xf numFmtId="3" fontId="1" fillId="0" borderId="39" xfId="0" applyNumberFormat="1" applyFont="1" applyFill="1" applyBorder="1" applyAlignment="1" applyProtection="1">
      <alignment/>
      <protection locked="0"/>
    </xf>
    <xf numFmtId="3" fontId="0" fillId="0" borderId="27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49" fontId="27" fillId="0" borderId="38" xfId="0" applyNumberFormat="1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3" fontId="0" fillId="0" borderId="41" xfId="0" applyNumberFormat="1" applyFont="1" applyFill="1" applyBorder="1" applyAlignment="1" applyProtection="1">
      <alignment/>
      <protection locked="0"/>
    </xf>
    <xf numFmtId="3" fontId="0" fillId="0" borderId="30" xfId="0" applyNumberFormat="1" applyFont="1" applyFill="1" applyBorder="1" applyAlignment="1" applyProtection="1">
      <alignment/>
      <protection locked="0"/>
    </xf>
    <xf numFmtId="3" fontId="0" fillId="0" borderId="29" xfId="0" applyNumberFormat="1" applyFont="1" applyFill="1" applyBorder="1" applyAlignment="1" applyProtection="1">
      <alignment/>
      <protection locked="0"/>
    </xf>
    <xf numFmtId="3" fontId="0" fillId="0" borderId="32" xfId="0" applyNumberFormat="1" applyFont="1" applyFill="1" applyBorder="1" applyAlignment="1" applyProtection="1">
      <alignment/>
      <protection locked="0"/>
    </xf>
    <xf numFmtId="0" fontId="0" fillId="0" borderId="2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164" fontId="0" fillId="0" borderId="32" xfId="0" applyNumberFormat="1" applyFont="1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164" fontId="0" fillId="0" borderId="41" xfId="0" applyNumberFormat="1" applyFont="1" applyFill="1" applyBorder="1" applyAlignment="1">
      <alignment/>
    </xf>
    <xf numFmtId="164" fontId="0" fillId="0" borderId="30" xfId="0" applyNumberFormat="1" applyFont="1" applyFill="1" applyBorder="1" applyAlignment="1">
      <alignment/>
    </xf>
    <xf numFmtId="164" fontId="0" fillId="0" borderId="31" xfId="0" applyNumberFormat="1" applyFont="1" applyFill="1" applyBorder="1" applyAlignment="1">
      <alignment/>
    </xf>
    <xf numFmtId="164" fontId="0" fillId="0" borderId="42" xfId="0" applyNumberFormat="1" applyFont="1" applyFill="1" applyBorder="1" applyAlignment="1">
      <alignment/>
    </xf>
    <xf numFmtId="164" fontId="1" fillId="0" borderId="31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579D1C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950E"/>
      <rgbColor rgb="000084D1"/>
      <rgbColor rgb="00CCCCFF"/>
      <rgbColor rgb="00000080"/>
      <rgbColor rgb="00FF00FF"/>
      <rgbColor rgb="00E6FF00"/>
      <rgbColor rgb="0000FFFF"/>
      <rgbColor rgb="00800080"/>
      <rgbColor rgb="00C5000B"/>
      <rgbColor rgb="00008080"/>
      <rgbColor rgb="000000FF"/>
      <rgbColor rgb="0000CCFF"/>
      <rgbColor rgb="00CCFFFF"/>
      <rgbColor rgb="00CCFFCC"/>
      <rgbColor rgb="00E6E64C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900"/>
      <rgbColor rgb="00FF6600"/>
      <rgbColor rgb="00666699"/>
      <rgbColor rgb="00969696"/>
      <rgbColor rgb="00004586"/>
      <rgbColor rgb="00339966"/>
      <rgbColor rgb="00003300"/>
      <rgbColor rgb="00314004"/>
      <rgbColor rgb="00FF420E"/>
      <rgbColor rgb="00993366"/>
      <rgbColor rgb="004B1F6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tabSelected="1" zoomScalePageLayoutView="0" workbookViewId="0" topLeftCell="A1">
      <selection activeCell="I26" sqref="I26"/>
    </sheetView>
  </sheetViews>
  <sheetFormatPr defaultColWidth="11.57421875" defaultRowHeight="12.75"/>
  <cols>
    <col min="1" max="1" width="34.28125" style="0" customWidth="1"/>
    <col min="2" max="2" width="21.57421875" style="0" customWidth="1"/>
    <col min="3" max="3" width="36.8515625" style="0" bestFit="1" customWidth="1"/>
    <col min="4" max="6" width="12.00390625" style="0" customWidth="1"/>
    <col min="7" max="7" width="12.8515625" style="0" customWidth="1"/>
    <col min="8" max="8" width="12.00390625" style="0" customWidth="1"/>
    <col min="9" max="9" width="12.28125" style="0" customWidth="1"/>
    <col min="10" max="11" width="12.00390625" style="0" customWidth="1"/>
    <col min="12" max="12" width="13.421875" style="0" customWidth="1"/>
    <col min="13" max="13" width="12.00390625" style="0" customWidth="1"/>
    <col min="14" max="14" width="13.7109375" style="0" customWidth="1"/>
    <col min="15" max="15" width="12.00390625" style="0" customWidth="1"/>
    <col min="16" max="16" width="14.140625" style="1" customWidth="1"/>
    <col min="17" max="17" width="14.140625" style="0" customWidth="1"/>
    <col min="18" max="18" width="18.57421875" style="0" customWidth="1"/>
    <col min="19" max="19" width="15.140625" style="0" customWidth="1"/>
    <col min="20" max="20" width="13.140625" style="0" customWidth="1"/>
    <col min="21" max="21" width="11.28125" style="0" customWidth="1"/>
    <col min="22" max="240" width="9.140625" style="0" customWidth="1"/>
  </cols>
  <sheetData>
    <row r="1" spans="1:18" ht="35.25" customHeight="1" thickBot="1">
      <c r="A1" s="37" t="s">
        <v>0</v>
      </c>
      <c r="B1" s="38" t="s">
        <v>1</v>
      </c>
      <c r="C1" s="38" t="s">
        <v>2</v>
      </c>
      <c r="D1" s="39" t="s">
        <v>3</v>
      </c>
      <c r="E1" s="39"/>
      <c r="F1" s="39"/>
      <c r="G1" s="39"/>
      <c r="H1" s="39"/>
      <c r="I1" s="39"/>
      <c r="J1" s="39" t="s">
        <v>4</v>
      </c>
      <c r="K1" s="39"/>
      <c r="L1" s="39"/>
      <c r="M1" s="39"/>
      <c r="N1" s="39"/>
      <c r="O1" s="39"/>
      <c r="P1" s="40" t="s">
        <v>5</v>
      </c>
      <c r="Q1" s="40"/>
      <c r="R1" s="40"/>
    </row>
    <row r="2" spans="1:18" ht="36" customHeight="1" thickBot="1">
      <c r="A2" s="37"/>
      <c r="B2" s="38"/>
      <c r="C2" s="38"/>
      <c r="D2" s="2" t="s">
        <v>6</v>
      </c>
      <c r="E2" s="3" t="s">
        <v>7</v>
      </c>
      <c r="F2" s="4" t="s">
        <v>8</v>
      </c>
      <c r="G2" s="4" t="s">
        <v>9</v>
      </c>
      <c r="H2" s="3" t="s">
        <v>10</v>
      </c>
      <c r="I2" s="5" t="s">
        <v>11</v>
      </c>
      <c r="J2" s="6" t="s">
        <v>12</v>
      </c>
      <c r="K2" s="3" t="s">
        <v>13</v>
      </c>
      <c r="L2" s="3" t="s">
        <v>14</v>
      </c>
      <c r="M2" s="3" t="s">
        <v>15</v>
      </c>
      <c r="N2" s="3" t="s">
        <v>55</v>
      </c>
      <c r="O2" s="5" t="s">
        <v>56</v>
      </c>
      <c r="P2" s="7" t="s">
        <v>16</v>
      </c>
      <c r="Q2" s="8" t="s">
        <v>17</v>
      </c>
      <c r="R2" s="8" t="s">
        <v>57</v>
      </c>
    </row>
    <row r="3" spans="1:18" ht="14.25" customHeight="1" thickBot="1">
      <c r="A3" s="36" t="s">
        <v>18</v>
      </c>
      <c r="B3" s="52">
        <v>200301</v>
      </c>
      <c r="C3" s="44" t="s">
        <v>19</v>
      </c>
      <c r="D3" s="9">
        <v>106480</v>
      </c>
      <c r="E3" s="9">
        <v>79700</v>
      </c>
      <c r="F3" s="10">
        <v>95000</v>
      </c>
      <c r="G3" s="10">
        <v>83640</v>
      </c>
      <c r="H3" s="11">
        <v>93440</v>
      </c>
      <c r="I3" s="11">
        <v>97860</v>
      </c>
      <c r="J3" s="12">
        <v>105600</v>
      </c>
      <c r="K3" s="13">
        <v>116800</v>
      </c>
      <c r="L3" s="13">
        <v>85760</v>
      </c>
      <c r="M3" s="14">
        <v>96640</v>
      </c>
      <c r="N3" s="14">
        <v>80380</v>
      </c>
      <c r="O3" s="14">
        <v>83594</v>
      </c>
      <c r="P3" s="15">
        <f aca="true" t="shared" si="0" ref="P3:P36">SUM(D3:I3)</f>
        <v>556120</v>
      </c>
      <c r="Q3" s="16">
        <f aca="true" t="shared" si="1" ref="Q3:Q36">SUM(J3:O3)</f>
        <v>568774</v>
      </c>
      <c r="R3" s="41">
        <f aca="true" t="shared" si="2" ref="R3:R36">P3+Q3</f>
        <v>1124894</v>
      </c>
    </row>
    <row r="4" spans="1:18" ht="13.5" thickBot="1">
      <c r="A4" s="36"/>
      <c r="B4" s="53">
        <v>200307</v>
      </c>
      <c r="C4" s="45" t="s">
        <v>20</v>
      </c>
      <c r="D4" s="9">
        <v>4820</v>
      </c>
      <c r="E4" s="17">
        <v>6040</v>
      </c>
      <c r="F4" s="10">
        <v>9240</v>
      </c>
      <c r="G4" s="10">
        <v>8620</v>
      </c>
      <c r="H4" s="11">
        <v>8040</v>
      </c>
      <c r="I4" s="11">
        <v>8240</v>
      </c>
      <c r="J4" s="12">
        <v>8340</v>
      </c>
      <c r="K4" s="13">
        <v>5320</v>
      </c>
      <c r="L4" s="13">
        <v>8580</v>
      </c>
      <c r="M4" s="14">
        <v>9120</v>
      </c>
      <c r="N4" s="14">
        <v>6420</v>
      </c>
      <c r="O4" s="14">
        <v>7380</v>
      </c>
      <c r="P4" s="15">
        <f t="shared" si="0"/>
        <v>45000</v>
      </c>
      <c r="Q4" s="16">
        <f t="shared" si="1"/>
        <v>45160</v>
      </c>
      <c r="R4" s="41">
        <f t="shared" si="2"/>
        <v>90160</v>
      </c>
    </row>
    <row r="5" spans="1:18" ht="13.5" thickBot="1">
      <c r="A5" s="36"/>
      <c r="B5" s="53">
        <v>200303</v>
      </c>
      <c r="C5" s="45" t="s">
        <v>21</v>
      </c>
      <c r="D5" s="9">
        <v>0</v>
      </c>
      <c r="E5" s="10">
        <v>0</v>
      </c>
      <c r="F5" s="10">
        <f>13560+6540+8640</f>
        <v>28740</v>
      </c>
      <c r="G5" s="10">
        <f>7940+6340+7080+5400</f>
        <v>26760</v>
      </c>
      <c r="H5" s="10">
        <f>6720+8120</f>
        <v>14840</v>
      </c>
      <c r="I5" s="54">
        <v>16580</v>
      </c>
      <c r="J5" s="12">
        <v>7360</v>
      </c>
      <c r="K5" s="13">
        <v>11960</v>
      </c>
      <c r="L5" s="13">
        <v>0</v>
      </c>
      <c r="M5" s="14">
        <v>5680</v>
      </c>
      <c r="N5" s="14">
        <v>4260</v>
      </c>
      <c r="O5" s="14">
        <v>0</v>
      </c>
      <c r="P5" s="15">
        <f t="shared" si="0"/>
        <v>86920</v>
      </c>
      <c r="Q5" s="16">
        <f t="shared" si="1"/>
        <v>29260</v>
      </c>
      <c r="R5" s="55">
        <f t="shared" si="2"/>
        <v>116180</v>
      </c>
    </row>
    <row r="6" spans="1:18" ht="13.5" thickBot="1">
      <c r="A6" s="36"/>
      <c r="B6" s="53">
        <v>200301</v>
      </c>
      <c r="C6" s="46" t="s">
        <v>22</v>
      </c>
      <c r="D6" s="9">
        <v>1520</v>
      </c>
      <c r="E6" s="10">
        <v>900</v>
      </c>
      <c r="F6" s="10">
        <v>1640</v>
      </c>
      <c r="G6" s="10">
        <v>2300</v>
      </c>
      <c r="H6" s="11">
        <v>2340</v>
      </c>
      <c r="I6" s="11">
        <v>1040</v>
      </c>
      <c r="J6" s="12">
        <v>960</v>
      </c>
      <c r="K6" s="13">
        <v>1000</v>
      </c>
      <c r="L6" s="13">
        <v>0</v>
      </c>
      <c r="M6" s="18">
        <v>1380</v>
      </c>
      <c r="N6" s="18">
        <v>1860</v>
      </c>
      <c r="O6" s="18">
        <v>920</v>
      </c>
      <c r="P6" s="15">
        <f t="shared" si="0"/>
        <v>9740</v>
      </c>
      <c r="Q6" s="16">
        <f t="shared" si="1"/>
        <v>6120</v>
      </c>
      <c r="R6" s="41">
        <f t="shared" si="2"/>
        <v>15860</v>
      </c>
    </row>
    <row r="7" spans="1:18" ht="13.5" thickBot="1">
      <c r="A7" s="36"/>
      <c r="B7" s="53">
        <v>200108</v>
      </c>
      <c r="C7" s="46" t="s">
        <v>23</v>
      </c>
      <c r="D7" s="9">
        <v>35140</v>
      </c>
      <c r="E7" s="9">
        <v>28560</v>
      </c>
      <c r="F7" s="9">
        <v>33300</v>
      </c>
      <c r="G7" s="9">
        <v>27600</v>
      </c>
      <c r="H7" s="9">
        <v>33280</v>
      </c>
      <c r="I7" s="9">
        <v>34840</v>
      </c>
      <c r="J7" s="56">
        <v>33900</v>
      </c>
      <c r="K7" s="9">
        <v>44900</v>
      </c>
      <c r="L7" s="9">
        <v>34360</v>
      </c>
      <c r="M7" s="9">
        <v>34140</v>
      </c>
      <c r="N7" s="9">
        <v>28920</v>
      </c>
      <c r="O7" s="57">
        <v>32480</v>
      </c>
      <c r="P7" s="15">
        <f t="shared" si="0"/>
        <v>192720</v>
      </c>
      <c r="Q7" s="16">
        <f t="shared" si="1"/>
        <v>208700</v>
      </c>
      <c r="R7" s="41">
        <f t="shared" si="2"/>
        <v>401420</v>
      </c>
    </row>
    <row r="8" spans="1:18" ht="13.5" thickBot="1">
      <c r="A8" s="36"/>
      <c r="B8" s="53"/>
      <c r="C8" s="46" t="s">
        <v>58</v>
      </c>
      <c r="D8" s="57">
        <f>((62+4+349+29+808+432+48+30+162)*0.25*365)/12</f>
        <v>14630.416666666666</v>
      </c>
      <c r="E8" s="57">
        <f>((62+4+349+29+808+432+48+30+162)*0.25*365)/12</f>
        <v>14630.416666666666</v>
      </c>
      <c r="F8" s="57">
        <f aca="true" t="shared" si="3" ref="F8:N8">((62+4+349+29+808+432+48+30+162)*0.25*365)/12</f>
        <v>14630.416666666666</v>
      </c>
      <c r="G8" s="57">
        <f t="shared" si="3"/>
        <v>14630.416666666666</v>
      </c>
      <c r="H8" s="57">
        <f t="shared" si="3"/>
        <v>14630.416666666666</v>
      </c>
      <c r="I8" s="57">
        <f t="shared" si="3"/>
        <v>14630.416666666666</v>
      </c>
      <c r="J8" s="57">
        <f t="shared" si="3"/>
        <v>14630.416666666666</v>
      </c>
      <c r="K8" s="57">
        <f t="shared" si="3"/>
        <v>14630.416666666666</v>
      </c>
      <c r="L8" s="57">
        <f t="shared" si="3"/>
        <v>14630.416666666666</v>
      </c>
      <c r="M8" s="57">
        <f t="shared" si="3"/>
        <v>14630.416666666666</v>
      </c>
      <c r="N8" s="57">
        <f t="shared" si="3"/>
        <v>14630.416666666666</v>
      </c>
      <c r="O8" s="57">
        <f>((62+4+349+29+808+432+48+30+162)*0.25*365)/12</f>
        <v>14630.416666666666</v>
      </c>
      <c r="P8" s="15">
        <f t="shared" si="0"/>
        <v>87782.5</v>
      </c>
      <c r="Q8" s="16">
        <f t="shared" si="1"/>
        <v>87782.5</v>
      </c>
      <c r="R8" s="41">
        <f t="shared" si="2"/>
        <v>175565</v>
      </c>
    </row>
    <row r="9" spans="1:18" ht="13.5" thickBot="1">
      <c r="A9" s="36"/>
      <c r="B9" s="53">
        <v>200201</v>
      </c>
      <c r="C9" s="46" t="s">
        <v>24</v>
      </c>
      <c r="D9" s="19">
        <v>3260</v>
      </c>
      <c r="E9" s="20">
        <v>9780</v>
      </c>
      <c r="F9" s="10">
        <v>17120</v>
      </c>
      <c r="G9" s="21">
        <v>27980</v>
      </c>
      <c r="H9" s="22">
        <v>36480</v>
      </c>
      <c r="I9" s="11">
        <v>39140</v>
      </c>
      <c r="J9" s="23">
        <v>38120</v>
      </c>
      <c r="K9" s="13">
        <v>37360</v>
      </c>
      <c r="L9" s="13">
        <v>34600</v>
      </c>
      <c r="M9" s="18">
        <v>23900</v>
      </c>
      <c r="N9" s="18">
        <v>9540</v>
      </c>
      <c r="O9" s="35">
        <v>12420</v>
      </c>
      <c r="P9" s="15">
        <f t="shared" si="0"/>
        <v>133760</v>
      </c>
      <c r="Q9" s="16">
        <f t="shared" si="1"/>
        <v>155940</v>
      </c>
      <c r="R9" s="41">
        <f t="shared" si="2"/>
        <v>289700</v>
      </c>
    </row>
    <row r="10" spans="1:18" ht="13.5" thickBot="1">
      <c r="A10" s="36"/>
      <c r="B10" s="53">
        <v>200138</v>
      </c>
      <c r="C10" s="46" t="s">
        <v>25</v>
      </c>
      <c r="D10" s="19">
        <v>22100</v>
      </c>
      <c r="E10" s="20">
        <v>33640</v>
      </c>
      <c r="F10" s="10">
        <v>43820</v>
      </c>
      <c r="G10" s="21">
        <v>43340</v>
      </c>
      <c r="H10" s="22">
        <v>20020</v>
      </c>
      <c r="I10" s="11">
        <v>24660</v>
      </c>
      <c r="J10" s="23">
        <v>18360</v>
      </c>
      <c r="K10" s="13">
        <v>22600</v>
      </c>
      <c r="L10" s="13">
        <v>19840</v>
      </c>
      <c r="M10" s="18">
        <v>27820</v>
      </c>
      <c r="N10" s="18">
        <v>34320</v>
      </c>
      <c r="O10" s="35">
        <v>17900</v>
      </c>
      <c r="P10" s="15">
        <f t="shared" si="0"/>
        <v>187580</v>
      </c>
      <c r="Q10" s="16">
        <f t="shared" si="1"/>
        <v>140840</v>
      </c>
      <c r="R10" s="41">
        <f t="shared" si="2"/>
        <v>328420</v>
      </c>
    </row>
    <row r="11" spans="1:18" ht="13.5" thickBot="1">
      <c r="A11" s="36"/>
      <c r="B11" s="53">
        <v>150107</v>
      </c>
      <c r="C11" s="46" t="s">
        <v>26</v>
      </c>
      <c r="D11" s="19">
        <v>31780</v>
      </c>
      <c r="E11" s="10">
        <v>25660</v>
      </c>
      <c r="F11" s="10">
        <v>36000</v>
      </c>
      <c r="G11" s="21">
        <v>28980</v>
      </c>
      <c r="H11" s="22">
        <v>34880</v>
      </c>
      <c r="I11" s="11">
        <v>29540</v>
      </c>
      <c r="J11" s="23">
        <v>30660</v>
      </c>
      <c r="K11" s="13">
        <v>46440</v>
      </c>
      <c r="L11" s="13">
        <v>30780</v>
      </c>
      <c r="M11" s="18">
        <v>34540</v>
      </c>
      <c r="N11" s="18">
        <v>27400</v>
      </c>
      <c r="O11" s="35">
        <v>25240</v>
      </c>
      <c r="P11" s="15">
        <f t="shared" si="0"/>
        <v>186840</v>
      </c>
      <c r="Q11" s="16">
        <f t="shared" si="1"/>
        <v>195060</v>
      </c>
      <c r="R11" s="41">
        <f t="shared" si="2"/>
        <v>381900</v>
      </c>
    </row>
    <row r="12" spans="1:18" ht="13.5" thickBot="1">
      <c r="A12" s="36"/>
      <c r="B12" s="53">
        <v>200101</v>
      </c>
      <c r="C12" s="46" t="s">
        <v>27</v>
      </c>
      <c r="D12" s="19">
        <v>41120</v>
      </c>
      <c r="E12" s="10">
        <v>39060</v>
      </c>
      <c r="F12" s="10">
        <v>50200</v>
      </c>
      <c r="G12" s="21">
        <v>42840</v>
      </c>
      <c r="H12" s="22">
        <v>41780</v>
      </c>
      <c r="I12" s="11">
        <v>56260</v>
      </c>
      <c r="J12" s="23">
        <v>43420</v>
      </c>
      <c r="K12" s="13">
        <v>57880</v>
      </c>
      <c r="L12" s="13">
        <v>45120</v>
      </c>
      <c r="M12" s="18">
        <v>43660</v>
      </c>
      <c r="N12" s="18">
        <v>50740</v>
      </c>
      <c r="O12" s="35">
        <v>44420</v>
      </c>
      <c r="P12" s="15">
        <f t="shared" si="0"/>
        <v>271260</v>
      </c>
      <c r="Q12" s="16">
        <f t="shared" si="1"/>
        <v>285240</v>
      </c>
      <c r="R12" s="41">
        <f t="shared" si="2"/>
        <v>556500</v>
      </c>
    </row>
    <row r="13" spans="1:18" ht="13.5" thickBot="1">
      <c r="A13" s="36"/>
      <c r="B13" s="53">
        <v>150101</v>
      </c>
      <c r="C13" s="46" t="s">
        <v>28</v>
      </c>
      <c r="D13" s="19">
        <v>0</v>
      </c>
      <c r="E13" s="10">
        <v>0</v>
      </c>
      <c r="F13" s="10">
        <v>0</v>
      </c>
      <c r="G13" s="21">
        <v>0</v>
      </c>
      <c r="H13" s="22">
        <v>0</v>
      </c>
      <c r="I13" s="11">
        <v>0</v>
      </c>
      <c r="J13" s="23">
        <v>0</v>
      </c>
      <c r="K13" s="13">
        <v>0</v>
      </c>
      <c r="L13" s="13">
        <v>0</v>
      </c>
      <c r="M13" s="18">
        <v>0</v>
      </c>
      <c r="N13" s="18">
        <v>0</v>
      </c>
      <c r="O13" s="35">
        <v>0</v>
      </c>
      <c r="P13" s="15">
        <f t="shared" si="0"/>
        <v>0</v>
      </c>
      <c r="Q13" s="16">
        <f t="shared" si="1"/>
        <v>0</v>
      </c>
      <c r="R13" s="41">
        <f t="shared" si="2"/>
        <v>0</v>
      </c>
    </row>
    <row r="14" spans="1:18" ht="13.5" thickBot="1">
      <c r="A14" s="36"/>
      <c r="B14" s="53">
        <v>150102</v>
      </c>
      <c r="C14" s="46" t="s">
        <v>29</v>
      </c>
      <c r="D14" s="19">
        <v>0</v>
      </c>
      <c r="E14" s="10">
        <v>0</v>
      </c>
      <c r="F14" s="10">
        <v>0</v>
      </c>
      <c r="G14" s="21">
        <v>0</v>
      </c>
      <c r="H14" s="22">
        <v>0</v>
      </c>
      <c r="I14" s="11">
        <v>0</v>
      </c>
      <c r="J14" s="23">
        <v>0</v>
      </c>
      <c r="K14" s="13">
        <v>0</v>
      </c>
      <c r="L14" s="13">
        <v>0</v>
      </c>
      <c r="M14" s="18">
        <v>0</v>
      </c>
      <c r="N14" s="18">
        <v>0</v>
      </c>
      <c r="O14" s="35">
        <v>0</v>
      </c>
      <c r="P14" s="15">
        <f t="shared" si="0"/>
        <v>0</v>
      </c>
      <c r="Q14" s="16">
        <f t="shared" si="1"/>
        <v>0</v>
      </c>
      <c r="R14" s="41">
        <f t="shared" si="2"/>
        <v>0</v>
      </c>
    </row>
    <row r="15" spans="1:18" ht="13.5" thickBot="1">
      <c r="A15" s="36"/>
      <c r="B15" s="53">
        <v>200139</v>
      </c>
      <c r="C15" s="46" t="s">
        <v>30</v>
      </c>
      <c r="D15" s="19">
        <v>30900</v>
      </c>
      <c r="E15" s="10">
        <v>26040</v>
      </c>
      <c r="F15" s="10">
        <v>29080</v>
      </c>
      <c r="G15" s="21">
        <v>29260</v>
      </c>
      <c r="H15" s="22">
        <v>36660</v>
      </c>
      <c r="I15" s="11">
        <v>29000</v>
      </c>
      <c r="J15" s="23">
        <v>33820</v>
      </c>
      <c r="K15" s="13">
        <v>34560</v>
      </c>
      <c r="L15" s="13">
        <v>29440</v>
      </c>
      <c r="M15" s="18">
        <v>33880</v>
      </c>
      <c r="N15" s="18">
        <v>26600</v>
      </c>
      <c r="O15" s="35">
        <v>26720</v>
      </c>
      <c r="P15" s="15">
        <f t="shared" si="0"/>
        <v>180940</v>
      </c>
      <c r="Q15" s="16">
        <f t="shared" si="1"/>
        <v>185020</v>
      </c>
      <c r="R15" s="41">
        <f t="shared" si="2"/>
        <v>365960</v>
      </c>
    </row>
    <row r="16" spans="1:18" ht="13.5" thickBot="1">
      <c r="A16" s="36"/>
      <c r="B16" s="58" t="s">
        <v>31</v>
      </c>
      <c r="C16" s="46" t="s">
        <v>32</v>
      </c>
      <c r="D16" s="19">
        <v>100</v>
      </c>
      <c r="E16" s="20">
        <v>0</v>
      </c>
      <c r="F16" s="20">
        <v>0</v>
      </c>
      <c r="G16" s="21">
        <v>0</v>
      </c>
      <c r="H16" s="20">
        <v>0</v>
      </c>
      <c r="I16" s="11">
        <v>0</v>
      </c>
      <c r="J16" s="24">
        <v>0</v>
      </c>
      <c r="K16" s="11">
        <v>0</v>
      </c>
      <c r="L16" s="11">
        <v>310</v>
      </c>
      <c r="M16" s="18">
        <v>0</v>
      </c>
      <c r="N16" s="18">
        <v>0</v>
      </c>
      <c r="O16" s="35">
        <v>0</v>
      </c>
      <c r="P16" s="15">
        <f t="shared" si="0"/>
        <v>100</v>
      </c>
      <c r="Q16" s="16">
        <f t="shared" si="1"/>
        <v>310</v>
      </c>
      <c r="R16" s="41">
        <f t="shared" si="2"/>
        <v>410</v>
      </c>
    </row>
    <row r="17" spans="1:18" ht="13.5" thickBot="1">
      <c r="A17" s="36"/>
      <c r="B17" s="53">
        <v>200140</v>
      </c>
      <c r="C17" s="46" t="s">
        <v>33</v>
      </c>
      <c r="D17" s="19">
        <v>0</v>
      </c>
      <c r="E17" s="20">
        <v>0</v>
      </c>
      <c r="F17" s="20">
        <v>0</v>
      </c>
      <c r="G17" s="21">
        <v>0</v>
      </c>
      <c r="H17" s="20">
        <v>0</v>
      </c>
      <c r="I17" s="11">
        <v>0</v>
      </c>
      <c r="J17" s="23">
        <v>0</v>
      </c>
      <c r="K17" s="13">
        <v>0</v>
      </c>
      <c r="L17" s="13">
        <v>0</v>
      </c>
      <c r="M17" s="18">
        <v>0</v>
      </c>
      <c r="N17" s="18">
        <v>0</v>
      </c>
      <c r="O17" s="35">
        <v>0</v>
      </c>
      <c r="P17" s="15">
        <f t="shared" si="0"/>
        <v>0</v>
      </c>
      <c r="Q17" s="16">
        <f t="shared" si="1"/>
        <v>0</v>
      </c>
      <c r="R17" s="41">
        <f t="shared" si="2"/>
        <v>0</v>
      </c>
    </row>
    <row r="18" spans="1:18" ht="13.5" thickBot="1">
      <c r="A18" s="36"/>
      <c r="B18" s="53" t="s">
        <v>34</v>
      </c>
      <c r="C18" s="46" t="s">
        <v>35</v>
      </c>
      <c r="D18" s="19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42">
        <v>0</v>
      </c>
      <c r="K18" s="20">
        <v>0</v>
      </c>
      <c r="L18" s="20">
        <v>0</v>
      </c>
      <c r="M18" s="18"/>
      <c r="N18" s="18">
        <v>0</v>
      </c>
      <c r="O18" s="35">
        <v>0</v>
      </c>
      <c r="P18" s="15">
        <f t="shared" si="0"/>
        <v>0</v>
      </c>
      <c r="Q18" s="16">
        <f t="shared" si="1"/>
        <v>0</v>
      </c>
      <c r="R18" s="41">
        <f t="shared" si="2"/>
        <v>0</v>
      </c>
    </row>
    <row r="19" spans="1:18" ht="13.5" thickBot="1">
      <c r="A19" s="36"/>
      <c r="B19" s="53">
        <v>200140</v>
      </c>
      <c r="C19" s="46" t="s">
        <v>36</v>
      </c>
      <c r="D19" s="19">
        <f>1920+2360</f>
        <v>4280</v>
      </c>
      <c r="E19" s="20">
        <f>260+4510</f>
        <v>4770</v>
      </c>
      <c r="F19" s="20">
        <v>6730</v>
      </c>
      <c r="G19" s="20">
        <v>5870</v>
      </c>
      <c r="H19" s="20">
        <f>4700</f>
        <v>4700</v>
      </c>
      <c r="I19" s="20">
        <v>4930</v>
      </c>
      <c r="J19" s="42">
        <v>6610</v>
      </c>
      <c r="K19" s="20">
        <f>2600+3380</f>
        <v>5980</v>
      </c>
      <c r="L19" s="20">
        <v>4550</v>
      </c>
      <c r="M19" s="18">
        <f>2980+1780+1610</f>
        <v>6370</v>
      </c>
      <c r="N19" s="18">
        <v>1790</v>
      </c>
      <c r="O19" s="35">
        <v>3780</v>
      </c>
      <c r="P19" s="15">
        <f t="shared" si="0"/>
        <v>31280</v>
      </c>
      <c r="Q19" s="16">
        <f t="shared" si="1"/>
        <v>29080</v>
      </c>
      <c r="R19" s="41">
        <f t="shared" si="2"/>
        <v>60360</v>
      </c>
    </row>
    <row r="20" spans="1:18" ht="13.5" thickBot="1">
      <c r="A20" s="36"/>
      <c r="B20" s="53" t="s">
        <v>34</v>
      </c>
      <c r="C20" s="46" t="s">
        <v>37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42">
        <v>0</v>
      </c>
      <c r="K20" s="20">
        <v>0</v>
      </c>
      <c r="L20" s="20">
        <v>0</v>
      </c>
      <c r="M20" s="18">
        <v>0</v>
      </c>
      <c r="N20" s="18">
        <v>0</v>
      </c>
      <c r="O20" s="35">
        <v>1506</v>
      </c>
      <c r="P20" s="15">
        <f t="shared" si="0"/>
        <v>0</v>
      </c>
      <c r="Q20" s="16">
        <f t="shared" si="1"/>
        <v>1506</v>
      </c>
      <c r="R20" s="41">
        <f t="shared" si="2"/>
        <v>1506</v>
      </c>
    </row>
    <row r="21" spans="1:18" ht="13.5" thickBot="1">
      <c r="A21" s="36"/>
      <c r="B21" s="53">
        <v>200134</v>
      </c>
      <c r="C21" s="46" t="s">
        <v>38</v>
      </c>
      <c r="D21" s="19">
        <v>0</v>
      </c>
      <c r="E21" s="20">
        <v>0</v>
      </c>
      <c r="F21" s="10">
        <v>0</v>
      </c>
      <c r="G21" s="20">
        <v>0</v>
      </c>
      <c r="H21" s="20">
        <v>0</v>
      </c>
      <c r="I21" s="20">
        <v>0</v>
      </c>
      <c r="J21" s="24">
        <v>0</v>
      </c>
      <c r="K21" s="11">
        <v>0</v>
      </c>
      <c r="L21" s="11">
        <v>0</v>
      </c>
      <c r="M21" s="18">
        <v>0</v>
      </c>
      <c r="N21" s="18">
        <v>0</v>
      </c>
      <c r="O21" s="35">
        <v>0</v>
      </c>
      <c r="P21" s="15">
        <f t="shared" si="0"/>
        <v>0</v>
      </c>
      <c r="Q21" s="16">
        <f t="shared" si="1"/>
        <v>0</v>
      </c>
      <c r="R21" s="41">
        <f t="shared" si="2"/>
        <v>0</v>
      </c>
    </row>
    <row r="22" spans="1:18" ht="13.5" thickBot="1">
      <c r="A22" s="36"/>
      <c r="B22" s="53">
        <v>200132</v>
      </c>
      <c r="C22" s="46" t="s">
        <v>39</v>
      </c>
      <c r="D22" s="19">
        <v>156</v>
      </c>
      <c r="E22" s="20">
        <v>0</v>
      </c>
      <c r="F22" s="10">
        <v>372</v>
      </c>
      <c r="G22" s="21">
        <v>0</v>
      </c>
      <c r="H22" s="22">
        <v>226</v>
      </c>
      <c r="I22" s="11">
        <v>0</v>
      </c>
      <c r="J22" s="24">
        <v>0</v>
      </c>
      <c r="K22" s="11">
        <v>0</v>
      </c>
      <c r="L22" s="11">
        <v>240</v>
      </c>
      <c r="M22" s="18">
        <v>180</v>
      </c>
      <c r="N22" s="18">
        <v>80</v>
      </c>
      <c r="O22" s="35">
        <v>0</v>
      </c>
      <c r="P22" s="15">
        <f t="shared" si="0"/>
        <v>754</v>
      </c>
      <c r="Q22" s="16">
        <f t="shared" si="1"/>
        <v>500</v>
      </c>
      <c r="R22" s="41">
        <f t="shared" si="2"/>
        <v>1254</v>
      </c>
    </row>
    <row r="23" spans="1:18" ht="13.5" thickBot="1">
      <c r="A23" s="36"/>
      <c r="B23" s="53">
        <v>200123</v>
      </c>
      <c r="C23" s="46" t="s">
        <v>40</v>
      </c>
      <c r="D23" s="19">
        <v>1820</v>
      </c>
      <c r="E23" s="20">
        <v>0</v>
      </c>
      <c r="F23" s="10">
        <v>2910</v>
      </c>
      <c r="G23" s="21">
        <v>2350</v>
      </c>
      <c r="H23" s="10">
        <v>0</v>
      </c>
      <c r="I23" s="22">
        <v>2090</v>
      </c>
      <c r="J23" s="23">
        <v>1860</v>
      </c>
      <c r="K23" s="13">
        <v>1610</v>
      </c>
      <c r="L23" s="10">
        <v>1620</v>
      </c>
      <c r="M23" s="18">
        <v>1930</v>
      </c>
      <c r="N23" s="18">
        <v>1080</v>
      </c>
      <c r="O23" s="35">
        <v>1780</v>
      </c>
      <c r="P23" s="15">
        <f t="shared" si="0"/>
        <v>9170</v>
      </c>
      <c r="Q23" s="16">
        <f t="shared" si="1"/>
        <v>9880</v>
      </c>
      <c r="R23" s="41">
        <f t="shared" si="2"/>
        <v>19050</v>
      </c>
    </row>
    <row r="24" spans="1:18" ht="13.5" thickBot="1">
      <c r="A24" s="36"/>
      <c r="B24" s="53">
        <v>200123</v>
      </c>
      <c r="C24" s="46" t="s">
        <v>41</v>
      </c>
      <c r="D24" s="19">
        <v>0</v>
      </c>
      <c r="E24" s="20">
        <v>0</v>
      </c>
      <c r="F24" s="10">
        <v>0</v>
      </c>
      <c r="G24" s="10">
        <v>0</v>
      </c>
      <c r="H24" s="10">
        <v>0</v>
      </c>
      <c r="I24" s="10">
        <v>0</v>
      </c>
      <c r="J24" s="43">
        <v>0</v>
      </c>
      <c r="K24" s="10">
        <v>0</v>
      </c>
      <c r="L24" s="10">
        <v>0</v>
      </c>
      <c r="M24" s="18">
        <v>0</v>
      </c>
      <c r="N24" s="18">
        <v>0</v>
      </c>
      <c r="O24" s="35">
        <v>0</v>
      </c>
      <c r="P24" s="15">
        <f t="shared" si="0"/>
        <v>0</v>
      </c>
      <c r="Q24" s="16">
        <f t="shared" si="1"/>
        <v>0</v>
      </c>
      <c r="R24" s="41">
        <f t="shared" si="2"/>
        <v>0</v>
      </c>
    </row>
    <row r="25" spans="1:18" ht="13.5" thickBot="1">
      <c r="A25" s="36"/>
      <c r="B25" s="53">
        <v>200136</v>
      </c>
      <c r="C25" s="46" t="s">
        <v>42</v>
      </c>
      <c r="D25" s="19">
        <v>1310</v>
      </c>
      <c r="E25" s="20">
        <v>1720</v>
      </c>
      <c r="F25" s="10">
        <v>1350</v>
      </c>
      <c r="G25" s="21">
        <v>1440</v>
      </c>
      <c r="H25" s="22">
        <v>1070</v>
      </c>
      <c r="I25" s="11">
        <v>2970</v>
      </c>
      <c r="J25" s="23">
        <v>1440</v>
      </c>
      <c r="K25" s="13">
        <v>2970</v>
      </c>
      <c r="L25" s="10">
        <v>2560</v>
      </c>
      <c r="M25" s="18">
        <v>0</v>
      </c>
      <c r="N25" s="18">
        <v>2530</v>
      </c>
      <c r="O25" s="35">
        <v>1170</v>
      </c>
      <c r="P25" s="15">
        <f t="shared" si="0"/>
        <v>9860</v>
      </c>
      <c r="Q25" s="16">
        <f t="shared" si="1"/>
        <v>10670</v>
      </c>
      <c r="R25" s="41">
        <f t="shared" si="2"/>
        <v>20530</v>
      </c>
    </row>
    <row r="26" spans="1:18" ht="13.5" thickBot="1">
      <c r="A26" s="36"/>
      <c r="B26" s="53">
        <v>200135</v>
      </c>
      <c r="C26" s="46" t="s">
        <v>43</v>
      </c>
      <c r="D26" s="19">
        <v>2353</v>
      </c>
      <c r="E26" s="20">
        <v>0</v>
      </c>
      <c r="F26" s="10">
        <v>2695</v>
      </c>
      <c r="G26" s="21">
        <v>1110</v>
      </c>
      <c r="H26" s="22">
        <v>1174</v>
      </c>
      <c r="I26" s="11">
        <v>1057</v>
      </c>
      <c r="J26" s="23">
        <v>1198</v>
      </c>
      <c r="K26" s="13">
        <v>1670</v>
      </c>
      <c r="L26" s="10">
        <v>1112</v>
      </c>
      <c r="M26" s="18">
        <v>1283</v>
      </c>
      <c r="N26" s="18">
        <v>1675</v>
      </c>
      <c r="O26" s="35">
        <v>2184</v>
      </c>
      <c r="P26" s="15">
        <f t="shared" si="0"/>
        <v>8389</v>
      </c>
      <c r="Q26" s="16">
        <f t="shared" si="1"/>
        <v>9122</v>
      </c>
      <c r="R26" s="41">
        <f t="shared" si="2"/>
        <v>17511</v>
      </c>
    </row>
    <row r="27" spans="1:18" ht="13.5" thickBot="1">
      <c r="A27" s="36"/>
      <c r="B27" s="53">
        <v>200135</v>
      </c>
      <c r="C27" s="46" t="s">
        <v>44</v>
      </c>
      <c r="D27" s="19">
        <v>0</v>
      </c>
      <c r="E27" s="20">
        <v>15</v>
      </c>
      <c r="F27" s="10">
        <v>0</v>
      </c>
      <c r="G27" s="10">
        <v>0</v>
      </c>
      <c r="H27" s="10">
        <v>0</v>
      </c>
      <c r="I27" s="10">
        <v>0</v>
      </c>
      <c r="J27" s="43">
        <v>100</v>
      </c>
      <c r="K27" s="10">
        <v>0</v>
      </c>
      <c r="L27" s="10">
        <v>0</v>
      </c>
      <c r="M27" s="18">
        <v>0</v>
      </c>
      <c r="N27" s="18">
        <v>0</v>
      </c>
      <c r="O27" s="35">
        <v>0</v>
      </c>
      <c r="P27" s="15">
        <f t="shared" si="0"/>
        <v>15</v>
      </c>
      <c r="Q27" s="16">
        <f t="shared" si="1"/>
        <v>100</v>
      </c>
      <c r="R27" s="41">
        <f t="shared" si="2"/>
        <v>115</v>
      </c>
    </row>
    <row r="28" spans="1:18" ht="13.5" thickBot="1">
      <c r="A28" s="36"/>
      <c r="B28" s="53">
        <v>200136</v>
      </c>
      <c r="C28" s="46" t="s">
        <v>45</v>
      </c>
      <c r="D28" s="19">
        <v>1080</v>
      </c>
      <c r="E28" s="20">
        <v>1400</v>
      </c>
      <c r="F28" s="10">
        <v>1320</v>
      </c>
      <c r="G28" s="11">
        <v>1330</v>
      </c>
      <c r="H28" s="22">
        <v>2610</v>
      </c>
      <c r="I28" s="11">
        <v>1820</v>
      </c>
      <c r="J28" s="23">
        <v>1310</v>
      </c>
      <c r="K28" s="13">
        <v>1420</v>
      </c>
      <c r="L28" s="10">
        <v>1570</v>
      </c>
      <c r="M28" s="18">
        <v>1390</v>
      </c>
      <c r="N28" s="18">
        <v>1680</v>
      </c>
      <c r="O28" s="35">
        <v>1470</v>
      </c>
      <c r="P28" s="15">
        <f t="shared" si="0"/>
        <v>9560</v>
      </c>
      <c r="Q28" s="16">
        <f t="shared" si="1"/>
        <v>8840</v>
      </c>
      <c r="R28" s="41">
        <f t="shared" si="2"/>
        <v>18400</v>
      </c>
    </row>
    <row r="29" spans="1:18" ht="13.5" thickBot="1">
      <c r="A29" s="36"/>
      <c r="B29" s="53">
        <v>200136</v>
      </c>
      <c r="C29" s="46" t="s">
        <v>46</v>
      </c>
      <c r="D29" s="19">
        <v>60</v>
      </c>
      <c r="E29" s="20">
        <v>50</v>
      </c>
      <c r="F29" s="10">
        <v>0</v>
      </c>
      <c r="G29" s="10">
        <v>0</v>
      </c>
      <c r="H29" s="10">
        <v>0</v>
      </c>
      <c r="I29" s="10">
        <v>0</v>
      </c>
      <c r="J29" s="43">
        <v>120</v>
      </c>
      <c r="K29" s="10">
        <v>0</v>
      </c>
      <c r="L29" s="10">
        <v>0</v>
      </c>
      <c r="M29" s="18">
        <v>0</v>
      </c>
      <c r="N29" s="18">
        <v>0</v>
      </c>
      <c r="O29" s="35">
        <v>0</v>
      </c>
      <c r="P29" s="15">
        <f t="shared" si="0"/>
        <v>110</v>
      </c>
      <c r="Q29" s="16">
        <f t="shared" si="1"/>
        <v>120</v>
      </c>
      <c r="R29" s="41">
        <f t="shared" si="2"/>
        <v>230</v>
      </c>
    </row>
    <row r="30" spans="1:18" ht="13.5" thickBot="1">
      <c r="A30" s="36"/>
      <c r="B30" s="53">
        <v>200121</v>
      </c>
      <c r="C30" s="46" t="s">
        <v>47</v>
      </c>
      <c r="D30" s="19">
        <v>0</v>
      </c>
      <c r="E30" s="20">
        <v>0</v>
      </c>
      <c r="F30" s="20">
        <v>0</v>
      </c>
      <c r="G30" s="21">
        <v>0</v>
      </c>
      <c r="H30" s="22">
        <v>0</v>
      </c>
      <c r="I30" s="11">
        <v>0</v>
      </c>
      <c r="J30" s="42">
        <v>0</v>
      </c>
      <c r="K30" s="20">
        <v>0</v>
      </c>
      <c r="L30" s="20">
        <v>230</v>
      </c>
      <c r="M30" s="18">
        <v>0</v>
      </c>
      <c r="N30" s="18">
        <v>0</v>
      </c>
      <c r="O30" s="35">
        <v>0</v>
      </c>
      <c r="P30" s="15">
        <f t="shared" si="0"/>
        <v>0</v>
      </c>
      <c r="Q30" s="16">
        <f t="shared" si="1"/>
        <v>230</v>
      </c>
      <c r="R30" s="41">
        <f t="shared" si="2"/>
        <v>230</v>
      </c>
    </row>
    <row r="31" spans="1:18" ht="13.5" thickBot="1">
      <c r="A31" s="36"/>
      <c r="B31" s="53">
        <v>200125</v>
      </c>
      <c r="C31" s="46" t="s">
        <v>48</v>
      </c>
      <c r="D31" s="19">
        <v>300</v>
      </c>
      <c r="E31" s="20">
        <v>250</v>
      </c>
      <c r="F31" s="20">
        <v>0</v>
      </c>
      <c r="G31" s="20">
        <v>500</v>
      </c>
      <c r="H31" s="22">
        <v>0</v>
      </c>
      <c r="I31" s="11">
        <v>0</v>
      </c>
      <c r="J31" s="42">
        <v>0</v>
      </c>
      <c r="K31" s="20">
        <v>0</v>
      </c>
      <c r="L31" s="20">
        <v>800</v>
      </c>
      <c r="M31" s="18">
        <v>0</v>
      </c>
      <c r="N31" s="18">
        <v>280</v>
      </c>
      <c r="O31" s="35">
        <v>0</v>
      </c>
      <c r="P31" s="15">
        <f t="shared" si="0"/>
        <v>1050</v>
      </c>
      <c r="Q31" s="16">
        <f t="shared" si="1"/>
        <v>1080</v>
      </c>
      <c r="R31" s="41">
        <f t="shared" si="2"/>
        <v>2130</v>
      </c>
    </row>
    <row r="32" spans="1:18" ht="13.5" thickBot="1">
      <c r="A32" s="36"/>
      <c r="B32" s="53">
        <v>200126</v>
      </c>
      <c r="C32" s="46" t="s">
        <v>49</v>
      </c>
      <c r="D32" s="19">
        <v>0</v>
      </c>
      <c r="E32" s="20">
        <v>450</v>
      </c>
      <c r="F32" s="20">
        <v>0</v>
      </c>
      <c r="G32" s="20">
        <v>0</v>
      </c>
      <c r="H32" s="22">
        <v>350</v>
      </c>
      <c r="I32" s="11">
        <v>0</v>
      </c>
      <c r="J32" s="42">
        <v>0</v>
      </c>
      <c r="K32" s="20">
        <v>0</v>
      </c>
      <c r="L32" s="20">
        <v>0</v>
      </c>
      <c r="M32" s="18">
        <v>0</v>
      </c>
      <c r="N32" s="18">
        <v>500</v>
      </c>
      <c r="O32" s="35">
        <v>0</v>
      </c>
      <c r="P32" s="15">
        <f t="shared" si="0"/>
        <v>800</v>
      </c>
      <c r="Q32" s="16">
        <f t="shared" si="1"/>
        <v>500</v>
      </c>
      <c r="R32" s="41">
        <f t="shared" si="2"/>
        <v>1300</v>
      </c>
    </row>
    <row r="33" spans="1:18" ht="13.5" thickBot="1">
      <c r="A33" s="36"/>
      <c r="B33" s="53">
        <v>200127</v>
      </c>
      <c r="C33" s="46" t="s">
        <v>50</v>
      </c>
      <c r="D33" s="19">
        <v>0</v>
      </c>
      <c r="E33" s="20">
        <v>0</v>
      </c>
      <c r="F33" s="20">
        <v>0</v>
      </c>
      <c r="G33" s="20">
        <v>0</v>
      </c>
      <c r="H33" s="20">
        <v>2140</v>
      </c>
      <c r="I33" s="11">
        <v>0</v>
      </c>
      <c r="J33" s="42">
        <v>0</v>
      </c>
      <c r="K33" s="20">
        <v>0</v>
      </c>
      <c r="L33" s="20">
        <v>0</v>
      </c>
      <c r="M33" s="18">
        <v>0</v>
      </c>
      <c r="N33" s="18">
        <v>2260</v>
      </c>
      <c r="O33" s="35">
        <v>0</v>
      </c>
      <c r="P33" s="15">
        <f t="shared" si="0"/>
        <v>2140</v>
      </c>
      <c r="Q33" s="16">
        <f t="shared" si="1"/>
        <v>2260</v>
      </c>
      <c r="R33" s="41">
        <f t="shared" si="2"/>
        <v>4400</v>
      </c>
    </row>
    <row r="34" spans="1:18" ht="13.5" thickBot="1">
      <c r="A34" s="36"/>
      <c r="B34" s="59">
        <v>200133</v>
      </c>
      <c r="C34" s="47" t="s">
        <v>51</v>
      </c>
      <c r="D34" s="25">
        <v>136</v>
      </c>
      <c r="E34" s="26">
        <v>0</v>
      </c>
      <c r="F34" s="26">
        <v>0</v>
      </c>
      <c r="G34" s="27">
        <v>0</v>
      </c>
      <c r="H34" s="28">
        <v>321</v>
      </c>
      <c r="I34" s="28">
        <v>0</v>
      </c>
      <c r="J34" s="60">
        <v>0</v>
      </c>
      <c r="K34" s="61">
        <v>0</v>
      </c>
      <c r="L34" s="61">
        <v>120</v>
      </c>
      <c r="M34" s="62">
        <v>85</v>
      </c>
      <c r="N34" s="62">
        <v>50</v>
      </c>
      <c r="O34" s="63">
        <v>0</v>
      </c>
      <c r="P34" s="29">
        <f t="shared" si="0"/>
        <v>457</v>
      </c>
      <c r="Q34" s="30">
        <f t="shared" si="1"/>
        <v>255</v>
      </c>
      <c r="R34" s="41">
        <f t="shared" si="2"/>
        <v>712</v>
      </c>
    </row>
    <row r="35" spans="1:28" s="32" customFormat="1" ht="12.75">
      <c r="A35" s="31" t="s">
        <v>52</v>
      </c>
      <c r="B35" s="64"/>
      <c r="C35" s="65"/>
      <c r="D35" s="10">
        <f aca="true" t="shared" si="4" ref="D35:O35">SUM(D3:D34)-D5</f>
        <v>303345.4166666666</v>
      </c>
      <c r="E35" s="10">
        <f t="shared" si="4"/>
        <v>272665.4166666667</v>
      </c>
      <c r="F35" s="10">
        <f t="shared" si="4"/>
        <v>345407.4166666666</v>
      </c>
      <c r="G35" s="10">
        <f t="shared" si="4"/>
        <v>321790.4166666666</v>
      </c>
      <c r="H35" s="10">
        <f t="shared" si="4"/>
        <v>334141.4166666666</v>
      </c>
      <c r="I35" s="10">
        <f t="shared" si="4"/>
        <v>348077.4166666666</v>
      </c>
      <c r="J35" s="43">
        <f t="shared" si="4"/>
        <v>340448.4166666666</v>
      </c>
      <c r="K35" s="10">
        <f t="shared" si="4"/>
        <v>395140.4166666666</v>
      </c>
      <c r="L35" s="10">
        <f t="shared" si="4"/>
        <v>316222.4166666666</v>
      </c>
      <c r="M35" s="10">
        <f t="shared" si="4"/>
        <v>330948.4166666666</v>
      </c>
      <c r="N35" s="10">
        <f t="shared" si="4"/>
        <v>292735.4166666666</v>
      </c>
      <c r="O35" s="10">
        <f t="shared" si="4"/>
        <v>277594.4166666666</v>
      </c>
      <c r="P35" s="15">
        <f t="shared" si="0"/>
        <v>1925427.4999999995</v>
      </c>
      <c r="Q35" s="16">
        <f t="shared" si="1"/>
        <v>1953089.4999999995</v>
      </c>
      <c r="R35" s="48">
        <f t="shared" si="2"/>
        <v>3878516.999999999</v>
      </c>
      <c r="S35"/>
      <c r="T35"/>
      <c r="U35"/>
      <c r="V35"/>
      <c r="W35"/>
      <c r="X35"/>
      <c r="Y35"/>
      <c r="Z35"/>
      <c r="AA35"/>
      <c r="AB35"/>
    </row>
    <row r="36" spans="1:28" s="32" customFormat="1" ht="12.75">
      <c r="A36" s="31" t="s">
        <v>53</v>
      </c>
      <c r="B36" s="66"/>
      <c r="C36" s="67"/>
      <c r="D36" s="21">
        <f aca="true" t="shared" si="5" ref="D36:O36">SUM(D6:D34)</f>
        <v>192045.41666666666</v>
      </c>
      <c r="E36" s="21">
        <f t="shared" si="5"/>
        <v>186925.41666666666</v>
      </c>
      <c r="F36" s="21">
        <f t="shared" si="5"/>
        <v>241167.41666666666</v>
      </c>
      <c r="G36" s="21">
        <f t="shared" si="5"/>
        <v>229530.41666666666</v>
      </c>
      <c r="H36" s="21">
        <f t="shared" si="5"/>
        <v>232661.41666666666</v>
      </c>
      <c r="I36" s="21">
        <f t="shared" si="5"/>
        <v>241977.41666666666</v>
      </c>
      <c r="J36" s="68">
        <f t="shared" si="5"/>
        <v>226508.41666666666</v>
      </c>
      <c r="K36" s="21">
        <f t="shared" si="5"/>
        <v>273020.4166666666</v>
      </c>
      <c r="L36" s="21">
        <f t="shared" si="5"/>
        <v>221882.41666666666</v>
      </c>
      <c r="M36" s="21">
        <f t="shared" si="5"/>
        <v>225188.41666666666</v>
      </c>
      <c r="N36" s="21">
        <f t="shared" si="5"/>
        <v>205935.41666666666</v>
      </c>
      <c r="O36" s="21">
        <f t="shared" si="5"/>
        <v>186620.41666666666</v>
      </c>
      <c r="P36" s="49">
        <f t="shared" si="0"/>
        <v>1324307.5</v>
      </c>
      <c r="Q36" s="50">
        <f t="shared" si="1"/>
        <v>1339155.5</v>
      </c>
      <c r="R36" s="51">
        <f t="shared" si="2"/>
        <v>2663463</v>
      </c>
      <c r="S36"/>
      <c r="T36"/>
      <c r="U36"/>
      <c r="V36"/>
      <c r="W36"/>
      <c r="X36"/>
      <c r="Y36"/>
      <c r="Z36"/>
      <c r="AA36"/>
      <c r="AB36"/>
    </row>
    <row r="37" spans="1:28" s="34" customFormat="1" ht="13.5" thickBot="1">
      <c r="A37" s="33" t="s">
        <v>54</v>
      </c>
      <c r="B37" s="69"/>
      <c r="C37" s="70"/>
      <c r="D37" s="71">
        <f aca="true" t="shared" si="6" ref="D37:R37">D36*100/D35</f>
        <v>63.309153893594896</v>
      </c>
      <c r="E37" s="72">
        <f t="shared" si="6"/>
        <v>68.55486806938295</v>
      </c>
      <c r="F37" s="72">
        <f t="shared" si="6"/>
        <v>69.8211459945007</v>
      </c>
      <c r="G37" s="71">
        <f t="shared" si="6"/>
        <v>71.32916481612644</v>
      </c>
      <c r="H37" s="72">
        <f t="shared" si="6"/>
        <v>69.62962538067092</v>
      </c>
      <c r="I37" s="72">
        <f t="shared" si="6"/>
        <v>69.51827526874409</v>
      </c>
      <c r="J37" s="73">
        <f t="shared" si="6"/>
        <v>66.5323748262402</v>
      </c>
      <c r="K37" s="74">
        <f t="shared" si="6"/>
        <v>69.09453074170891</v>
      </c>
      <c r="L37" s="74">
        <f t="shared" si="6"/>
        <v>70.16656788773935</v>
      </c>
      <c r="M37" s="74">
        <f t="shared" si="6"/>
        <v>68.04335821720454</v>
      </c>
      <c r="N37" s="72">
        <f t="shared" si="6"/>
        <v>70.34865101449688</v>
      </c>
      <c r="O37" s="72">
        <f t="shared" si="6"/>
        <v>67.22772702260762</v>
      </c>
      <c r="P37" s="75">
        <f t="shared" si="6"/>
        <v>68.77992030341315</v>
      </c>
      <c r="Q37" s="76">
        <f t="shared" si="6"/>
        <v>68.5660078557588</v>
      </c>
      <c r="R37" s="77">
        <f t="shared" si="6"/>
        <v>68.67220125630494</v>
      </c>
      <c r="S37"/>
      <c r="T37"/>
      <c r="U37"/>
      <c r="V37"/>
      <c r="W37"/>
      <c r="X37"/>
      <c r="Y37"/>
      <c r="Z37"/>
      <c r="AA37"/>
      <c r="AB37"/>
    </row>
  </sheetData>
  <sheetProtection selectLockedCells="1" selectUnlockedCells="1"/>
  <mergeCells count="7">
    <mergeCell ref="A3:A34"/>
    <mergeCell ref="A1:A2"/>
    <mergeCell ref="B1:B2"/>
    <mergeCell ref="C1:C2"/>
    <mergeCell ref="D1:I1"/>
    <mergeCell ref="J1:O1"/>
    <mergeCell ref="P1:R1"/>
  </mergeCells>
  <printOptions horizontalCentered="1"/>
  <pageMargins left="0.7875" right="0.7875" top="0.9854166666666666" bottom="0.9854166666666666" header="0.5118055555555555" footer="0.5118055555555555"/>
  <pageSetup fitToHeight="1" fitToWidth="1" horizontalDpi="300" verticalDpi="300" orientation="landscape" paperSize="8" scale="68" r:id="rId1"/>
  <headerFooter alignWithMargins="0">
    <oddHeader>&amp;CMont Rose - Anno 2017 - Produzione raccolte RSU/RD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Patrick Negre</cp:lastModifiedBy>
  <cp:lastPrinted>2018-04-18T07:24:15Z</cp:lastPrinted>
  <dcterms:modified xsi:type="dcterms:W3CDTF">2020-07-01T12:41:28Z</dcterms:modified>
  <cp:category/>
  <cp:version/>
  <cp:contentType/>
  <cp:contentStatus/>
</cp:coreProperties>
</file>